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945" activeTab="0"/>
  </bookViews>
  <sheets>
    <sheet name="CPP" sheetId="1" r:id="rId1"/>
  </sheets>
  <definedNames>
    <definedName name="_xlnm.Print_Area" localSheetId="0">'CPP'!$A$1:$G$38</definedName>
  </definedNames>
  <calcPr fullCalcOnLoad="1"/>
</workbook>
</file>

<file path=xl/comments1.xml><?xml version="1.0" encoding="utf-8"?>
<comments xmlns="http://schemas.openxmlformats.org/spreadsheetml/2006/main">
  <authors>
    <author>Ed Lyons</author>
    <author>Kerry May</author>
  </authors>
  <commentList>
    <comment ref="C9" authorId="0">
      <text>
        <r>
          <rPr>
            <sz val="8"/>
            <rFont val="Tahoma"/>
            <family val="0"/>
          </rPr>
          <t xml:space="preserve">If you did nothing, and delivery performance stayed at the same performance level entered in G4, then this is the amount of lost revenue that would occur from the group of critical suppliers given the quarterly spending amount and performance/cost index values.
</t>
        </r>
      </text>
    </comment>
    <comment ref="C10" authorId="0">
      <text>
        <r>
          <rPr>
            <sz val="8"/>
            <rFont val="Tahoma"/>
            <family val="2"/>
          </rPr>
          <t>If you did nothing, and quality performance stayed at the same performance level entered in G5, then this is the amount of lost revenue that would occur from the group of critical suppliers given the quarterly spending amount and performance/cost index values.</t>
        </r>
        <r>
          <rPr>
            <sz val="8"/>
            <rFont val="Tahoma"/>
            <family val="0"/>
          </rPr>
          <t xml:space="preserve">
</t>
        </r>
      </text>
    </comment>
    <comment ref="C6" authorId="0">
      <text>
        <r>
          <rPr>
            <sz val="8"/>
            <rFont val="Tahoma"/>
            <family val="0"/>
          </rPr>
          <t xml:space="preserve">This percentage value helps estimate the dollar impact per single percent point change (+or-) in supplier delivery and/or quality performance and its estimated impact (+ or-) on cost savings by improving supplier delivery and/or quality.
(100% entered would mean that for every 1% change in the performance score, 1% of your total spend could be saved.  50% entered would represent 50 cents of every dollar of spend could be recouped by improving your collective supplier base's delivery and/or quality performance.)
</t>
        </r>
      </text>
    </comment>
    <comment ref="F10" authorId="1">
      <text>
        <r>
          <rPr>
            <sz val="8"/>
            <rFont val="Tahoma"/>
            <family val="2"/>
          </rPr>
          <t>This value represents the quarterly revenue loss shown in C11 spread across four quarters of time, and divided by the desired sales margin value in G9.</t>
        </r>
        <r>
          <rPr>
            <sz val="8"/>
            <rFont val="Tahoma"/>
            <family val="0"/>
          </rPr>
          <t xml:space="preserve">
</t>
        </r>
      </text>
    </comment>
  </commentList>
</comments>
</file>

<file path=xl/sharedStrings.xml><?xml version="1.0" encoding="utf-8"?>
<sst xmlns="http://schemas.openxmlformats.org/spreadsheetml/2006/main" count="20" uniqueCount="20">
  <si>
    <t>Enter the number of Critical Suppliers</t>
  </si>
  <si>
    <t>Enter the Average Qtrly Spend per Supplier</t>
  </si>
  <si>
    <t>Quality Performance Dollars Lost</t>
  </si>
  <si>
    <t>Delivery Performance Dollars Lost</t>
  </si>
  <si>
    <t>Cost of Poor Supplier Performance</t>
  </si>
  <si>
    <t xml:space="preserve">     Total Dollars Lost from Poor Supplier Performance</t>
  </si>
  <si>
    <t>With Gradecard - Delivery</t>
  </si>
  <si>
    <t>Total Spending per Quarter</t>
  </si>
  <si>
    <t>Delivery Performance Dollars Lost/QTR</t>
  </si>
  <si>
    <t>Quality Performance Dollars Lost/QTR</t>
  </si>
  <si>
    <t xml:space="preserve">     Additional Annual Sales Needed to Offset Loss</t>
  </si>
  <si>
    <t xml:space="preserve">                       - Quality</t>
  </si>
  <si>
    <t>Savings (Net of pro-rated quarterly cost of GC)</t>
  </si>
  <si>
    <t>Cum Net Savings</t>
  </si>
  <si>
    <t xml:space="preserve">    Total Dollars Lost/QTR from Poor Supplier Performance</t>
  </si>
  <si>
    <t xml:space="preserve">     Enter Estimated Normal Sales Margin </t>
  </si>
  <si>
    <t>Estimate: Current "Poor Performance-to-Cost" Ratio</t>
  </si>
  <si>
    <t xml:space="preserve">    Estimated Current Delivery Performance ( 0-100%)</t>
  </si>
  <si>
    <t xml:space="preserve">    Estimated Current Quality Performance ( 0 - 100%)</t>
  </si>
  <si>
    <r>
      <t xml:space="preserve">NOTE:   </t>
    </r>
    <r>
      <rPr>
        <sz val="9"/>
        <rFont val="Tahoma"/>
        <family val="2"/>
      </rPr>
      <t>Cumulative Net Savings is determined by calculating the YTD Gross Savings and substracting the YTD pro-rated costs for GradeCard spread over 4 quarters)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</si>
</sst>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quot;$&quot;#,##0.0"/>
  </numFmts>
  <fonts count="14">
    <font>
      <sz val="10"/>
      <name val="Tahoma"/>
      <family val="0"/>
    </font>
    <font>
      <b/>
      <sz val="10"/>
      <name val="Tahoma"/>
      <family val="2"/>
    </font>
    <font>
      <sz val="14"/>
      <name val="Tahoma"/>
      <family val="2"/>
    </font>
    <font>
      <sz val="10"/>
      <name val="Arial"/>
      <family val="0"/>
    </font>
    <font>
      <sz val="10"/>
      <color indexed="9"/>
      <name val="Tahoma"/>
      <family val="2"/>
    </font>
    <font>
      <sz val="10"/>
      <color indexed="8"/>
      <name val="Tahoma"/>
      <family val="2"/>
    </font>
    <font>
      <sz val="11"/>
      <name val="Arial"/>
      <family val="2"/>
    </font>
    <font>
      <b/>
      <sz val="10"/>
      <color indexed="9"/>
      <name val="Tahoma"/>
      <family val="2"/>
    </font>
    <font>
      <sz val="8"/>
      <name val="Tahoma"/>
      <family val="0"/>
    </font>
    <font>
      <sz val="8"/>
      <color indexed="10"/>
      <name val="Tahoma"/>
      <family val="2"/>
    </font>
    <font>
      <sz val="9"/>
      <color indexed="10"/>
      <name val="Tahoma"/>
      <family val="2"/>
    </font>
    <font>
      <sz val="9"/>
      <color indexed="56"/>
      <name val="Tahoma"/>
      <family val="2"/>
    </font>
    <font>
      <sz val="9"/>
      <name val="Tahoma"/>
      <family val="2"/>
    </font>
    <font>
      <b/>
      <sz val="8"/>
      <name val="Tahoma"/>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65" fontId="0" fillId="0" borderId="0" xfId="0" applyNumberFormat="1" applyAlignment="1">
      <alignment/>
    </xf>
    <xf numFmtId="0" fontId="2" fillId="0" borderId="0" xfId="0" applyFont="1" applyAlignment="1">
      <alignment/>
    </xf>
    <xf numFmtId="0" fontId="0" fillId="0" borderId="0" xfId="0" applyAlignment="1">
      <alignment/>
    </xf>
    <xf numFmtId="0" fontId="0" fillId="0" borderId="0" xfId="0" applyFill="1" applyBorder="1" applyAlignment="1">
      <alignment/>
    </xf>
    <xf numFmtId="165" fontId="0" fillId="0" borderId="0" xfId="0" applyNumberFormat="1" applyAlignment="1" applyProtection="1">
      <alignment/>
      <protection/>
    </xf>
    <xf numFmtId="165" fontId="1" fillId="0" borderId="0" xfId="0" applyNumberFormat="1" applyFont="1" applyAlignment="1">
      <alignment/>
    </xf>
    <xf numFmtId="165" fontId="0" fillId="0" borderId="0" xfId="0" applyNumberFormat="1" applyBorder="1" applyAlignment="1" applyProtection="1">
      <alignment/>
      <protection/>
    </xf>
    <xf numFmtId="165" fontId="0" fillId="2" borderId="0" xfId="0" applyNumberFormat="1" applyFill="1" applyBorder="1" applyAlignment="1" applyProtection="1">
      <alignment horizontal="right"/>
      <protection/>
    </xf>
    <xf numFmtId="0" fontId="5" fillId="2" borderId="0" xfId="0" applyFont="1" applyFill="1" applyAlignment="1">
      <alignment/>
    </xf>
    <xf numFmtId="0" fontId="5" fillId="2" borderId="0" xfId="0" applyFont="1" applyFill="1" applyAlignment="1" applyProtection="1">
      <alignment/>
      <protection/>
    </xf>
    <xf numFmtId="0" fontId="0" fillId="2" borderId="0" xfId="0" applyFill="1" applyBorder="1" applyAlignment="1" applyProtection="1">
      <alignment horizontal="center"/>
      <protection locked="0"/>
    </xf>
    <xf numFmtId="165" fontId="4" fillId="0" borderId="0" xfId="0" applyNumberFormat="1" applyFont="1" applyBorder="1" applyAlignment="1" applyProtection="1">
      <alignment/>
      <protection/>
    </xf>
    <xf numFmtId="0" fontId="7" fillId="0" borderId="0" xfId="0" applyFont="1" applyAlignment="1">
      <alignment horizontal="center" vertical="center"/>
    </xf>
    <xf numFmtId="0" fontId="0" fillId="3" borderId="1" xfId="0" applyFill="1" applyBorder="1" applyAlignment="1" applyProtection="1">
      <alignment/>
      <protection locked="0"/>
    </xf>
    <xf numFmtId="165" fontId="0" fillId="3" borderId="1" xfId="0" applyNumberFormat="1" applyFill="1" applyBorder="1" applyAlignment="1" applyProtection="1">
      <alignment/>
      <protection locked="0"/>
    </xf>
    <xf numFmtId="0" fontId="0" fillId="3" borderId="1" xfId="0" applyFill="1" applyBorder="1" applyAlignment="1" applyProtection="1">
      <alignment horizontal="center"/>
      <protection locked="0"/>
    </xf>
    <xf numFmtId="167" fontId="0" fillId="3" borderId="1" xfId="0" applyNumberFormat="1" applyFill="1" applyBorder="1" applyAlignment="1" applyProtection="1">
      <alignment/>
      <protection locked="0"/>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quotePrefix="1">
      <alignment/>
      <protection/>
    </xf>
    <xf numFmtId="0" fontId="0" fillId="2" borderId="0" xfId="0" applyFont="1" applyFill="1" applyBorder="1" applyAlignment="1" applyProtection="1">
      <alignment horizontal="center"/>
      <protection/>
    </xf>
    <xf numFmtId="0" fontId="0" fillId="0" borderId="0" xfId="0" applyFont="1" applyAlignment="1" applyProtection="1">
      <alignment/>
      <protection/>
    </xf>
    <xf numFmtId="165" fontId="0" fillId="0" borderId="0" xfId="0" applyNumberFormat="1" applyFont="1" applyAlignment="1" applyProtection="1">
      <alignment/>
      <protection/>
    </xf>
    <xf numFmtId="0" fontId="0" fillId="0" borderId="0" xfId="0" applyFont="1" applyFill="1" applyBorder="1" applyAlignment="1" applyProtection="1">
      <alignment/>
      <protection/>
    </xf>
    <xf numFmtId="166" fontId="0" fillId="2" borderId="0" xfId="0" applyNumberFormat="1" applyFont="1" applyFill="1" applyBorder="1" applyAlignment="1" applyProtection="1">
      <alignment horizontal="right"/>
      <protection/>
    </xf>
    <xf numFmtId="0" fontId="9" fillId="0" borderId="0" xfId="0" applyFont="1" applyAlignment="1">
      <alignment/>
    </xf>
    <xf numFmtId="0" fontId="4" fillId="2" borderId="0" xfId="0" applyFont="1" applyFill="1" applyAlignment="1">
      <alignment/>
    </xf>
    <xf numFmtId="0" fontId="10" fillId="0" borderId="0" xfId="0" applyNumberFormat="1" applyFont="1" applyAlignment="1">
      <alignment vertical="top"/>
    </xf>
    <xf numFmtId="0" fontId="1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87"/>
          <c:w val="0.97575"/>
          <c:h val="0.82175"/>
        </c:manualLayout>
      </c:layout>
      <c:barChart>
        <c:barDir val="col"/>
        <c:grouping val="clustered"/>
        <c:varyColors val="0"/>
        <c:ser>
          <c:idx val="1"/>
          <c:order val="0"/>
          <c:tx>
            <c:v>Lost Qtrly Revenue</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val>
            <c:numRef>
              <c:f>CPP!$C$11:$F$11</c:f>
              <c:numCache/>
            </c:numRef>
          </c:val>
        </c:ser>
        <c:axId val="43184201"/>
        <c:axId val="53113490"/>
      </c:barChart>
      <c:lineChart>
        <c:grouping val="standard"/>
        <c:varyColors val="0"/>
        <c:ser>
          <c:idx val="0"/>
          <c:order val="1"/>
          <c:tx>
            <c:v>Cum Net Savings</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99"/>
              </a:solidFill>
              <a:ln>
                <a:solidFill>
                  <a:srgbClr val="339966"/>
                </a:solidFill>
              </a:ln>
            </c:spPr>
          </c:marker>
          <c:dLbls>
            <c:numFmt formatCode="General" sourceLinked="1"/>
            <c:txPr>
              <a:bodyPr vert="horz" rot="0" anchor="ctr"/>
              <a:lstStyle/>
              <a:p>
                <a:pPr algn="ctr">
                  <a:defRPr lang="en-US" cap="none" sz="1100" b="0" i="0" u="none" baseline="0"/>
                </a:pPr>
              </a:p>
            </c:txPr>
            <c:dLblPos val="t"/>
            <c:showLegendKey val="0"/>
            <c:showVal val="1"/>
            <c:showBubbleSize val="0"/>
            <c:showCatName val="0"/>
            <c:showSerName val="0"/>
            <c:showLeaderLines val="1"/>
            <c:showPercent val="0"/>
          </c:dLbls>
          <c:val>
            <c:numRef>
              <c:f>CPP!$C$47:$F$47</c:f>
              <c:numCache/>
            </c:numRef>
          </c:val>
          <c:smooth val="0"/>
        </c:ser>
        <c:axId val="8259363"/>
        <c:axId val="7225404"/>
      </c:lineChart>
      <c:catAx>
        <c:axId val="43184201"/>
        <c:scaling>
          <c:orientation val="minMax"/>
        </c:scaling>
        <c:axPos val="b"/>
        <c:delete val="0"/>
        <c:numFmt formatCode="General" sourceLinked="1"/>
        <c:majorTickMark val="in"/>
        <c:minorTickMark val="none"/>
        <c:tickLblPos val="nextTo"/>
        <c:crossAx val="53113490"/>
        <c:crosses val="autoZero"/>
        <c:auto val="0"/>
        <c:lblOffset val="100"/>
        <c:tickLblSkip val="1"/>
        <c:noMultiLvlLbl val="0"/>
      </c:catAx>
      <c:valAx>
        <c:axId val="53113490"/>
        <c:scaling>
          <c:orientation val="minMax"/>
        </c:scaling>
        <c:axPos val="l"/>
        <c:delete val="0"/>
        <c:numFmt formatCode="General" sourceLinked="1"/>
        <c:majorTickMark val="in"/>
        <c:minorTickMark val="none"/>
        <c:tickLblPos val="nextTo"/>
        <c:crossAx val="43184201"/>
        <c:crossesAt val="1"/>
        <c:crossBetween val="between"/>
        <c:dispUnits/>
      </c:valAx>
      <c:catAx>
        <c:axId val="8259363"/>
        <c:scaling>
          <c:orientation val="minMax"/>
        </c:scaling>
        <c:axPos val="b"/>
        <c:delete val="1"/>
        <c:majorTickMark val="in"/>
        <c:minorTickMark val="none"/>
        <c:tickLblPos val="nextTo"/>
        <c:crossAx val="7225404"/>
        <c:crosses val="autoZero"/>
        <c:auto val="0"/>
        <c:lblOffset val="100"/>
        <c:tickLblSkip val="1"/>
        <c:noMultiLvlLbl val="0"/>
      </c:catAx>
      <c:valAx>
        <c:axId val="7225404"/>
        <c:scaling>
          <c:orientation val="minMax"/>
        </c:scaling>
        <c:axPos val="l"/>
        <c:delete val="1"/>
        <c:majorTickMark val="in"/>
        <c:minorTickMark val="none"/>
        <c:tickLblPos val="nextTo"/>
        <c:crossAx val="8259363"/>
        <c:crossesAt val="1"/>
        <c:crossBetween val="between"/>
        <c:dispUnits/>
      </c:valAx>
      <c:dTable>
        <c:showHorzBorder val="1"/>
        <c:showVertBorder val="1"/>
        <c:showOutline val="1"/>
        <c:showKeys val="0"/>
      </c:dTable>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11</xdr:row>
      <xdr:rowOff>123825</xdr:rowOff>
    </xdr:from>
    <xdr:to>
      <xdr:col>6</xdr:col>
      <xdr:colOff>485775</xdr:colOff>
      <xdr:row>36</xdr:row>
      <xdr:rowOff>133350</xdr:rowOff>
    </xdr:to>
    <xdr:graphicFrame>
      <xdr:nvGraphicFramePr>
        <xdr:cNvPr id="1" name="Chart 1"/>
        <xdr:cNvGraphicFramePr/>
      </xdr:nvGraphicFramePr>
      <xdr:xfrm>
        <a:off x="295275" y="2019300"/>
        <a:ext cx="7877175" cy="40576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333375</xdr:colOff>
      <xdr:row>0</xdr:row>
      <xdr:rowOff>104775</xdr:rowOff>
    </xdr:from>
    <xdr:to>
      <xdr:col>6</xdr:col>
      <xdr:colOff>781050</xdr:colOff>
      <xdr:row>2</xdr:row>
      <xdr:rowOff>38100</xdr:rowOff>
    </xdr:to>
    <xdr:pic>
      <xdr:nvPicPr>
        <xdr:cNvPr id="2" name="Picture 19"/>
        <xdr:cNvPicPr preferRelativeResize="1">
          <a:picLocks noChangeAspect="1"/>
        </xdr:cNvPicPr>
      </xdr:nvPicPr>
      <xdr:blipFill>
        <a:blip r:embed="rId2"/>
        <a:stretch>
          <a:fillRect/>
        </a:stretch>
      </xdr:blipFill>
      <xdr:spPr>
        <a:xfrm>
          <a:off x="8020050" y="104775"/>
          <a:ext cx="447675" cy="371475"/>
        </a:xfrm>
        <a:prstGeom prst="rect">
          <a:avLst/>
        </a:prstGeom>
        <a:noFill/>
        <a:ln w="9525" cmpd="sng">
          <a:noFill/>
        </a:ln>
      </xdr:spPr>
    </xdr:pic>
    <xdr:clientData/>
  </xdr:twoCellAnchor>
  <xdr:twoCellAnchor editAs="oneCell">
    <xdr:from>
      <xdr:col>1</xdr:col>
      <xdr:colOff>57150</xdr:colOff>
      <xdr:row>0</xdr:row>
      <xdr:rowOff>19050</xdr:rowOff>
    </xdr:from>
    <xdr:to>
      <xdr:col>1</xdr:col>
      <xdr:colOff>1514475</xdr:colOff>
      <xdr:row>2</xdr:row>
      <xdr:rowOff>95250</xdr:rowOff>
    </xdr:to>
    <xdr:pic>
      <xdr:nvPicPr>
        <xdr:cNvPr id="3" name="Picture 20"/>
        <xdr:cNvPicPr preferRelativeResize="1">
          <a:picLocks noChangeAspect="1"/>
        </xdr:cNvPicPr>
      </xdr:nvPicPr>
      <xdr:blipFill>
        <a:blip r:embed="rId3"/>
        <a:stretch>
          <a:fillRect/>
        </a:stretch>
      </xdr:blipFill>
      <xdr:spPr>
        <a:xfrm>
          <a:off x="209550" y="19050"/>
          <a:ext cx="14573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2"/>
  <sheetViews>
    <sheetView showGridLines="0" tabSelected="1" workbookViewId="0" topLeftCell="A1">
      <selection activeCell="A1" sqref="A1"/>
    </sheetView>
  </sheetViews>
  <sheetFormatPr defaultColWidth="9.140625" defaultRowHeight="12.75"/>
  <cols>
    <col min="1" max="1" width="2.28125" style="0" customWidth="1"/>
    <col min="2" max="2" width="48.7109375" style="0" customWidth="1"/>
    <col min="3" max="3" width="18.8515625" style="0" customWidth="1"/>
    <col min="4" max="5" width="14.8515625" style="0" customWidth="1"/>
    <col min="6" max="6" width="15.7109375" style="0" customWidth="1"/>
    <col min="7" max="7" width="18.140625" style="0" customWidth="1"/>
  </cols>
  <sheetData>
    <row r="1" spans="3:7" ht="21.75" customHeight="1">
      <c r="C1" s="2" t="s">
        <v>4</v>
      </c>
      <c r="G1" s="27">
        <v>100000</v>
      </c>
    </row>
    <row r="2" ht="12.75" customHeight="1">
      <c r="C2" s="2"/>
    </row>
    <row r="3" ht="12.75" customHeight="1">
      <c r="B3" s="13"/>
    </row>
    <row r="4" spans="2:7" ht="12.75">
      <c r="B4" t="s">
        <v>0</v>
      </c>
      <c r="C4" s="14">
        <v>32</v>
      </c>
      <c r="D4" t="s">
        <v>17</v>
      </c>
      <c r="G4" s="16">
        <v>80</v>
      </c>
    </row>
    <row r="5" spans="2:7" ht="12.75">
      <c r="B5" t="s">
        <v>1</v>
      </c>
      <c r="C5" s="15">
        <v>50000</v>
      </c>
      <c r="D5" t="s">
        <v>18</v>
      </c>
      <c r="G5" s="16">
        <v>85</v>
      </c>
    </row>
    <row r="6" spans="2:3" ht="12.75">
      <c r="B6" t="s">
        <v>16</v>
      </c>
      <c r="C6" s="17">
        <v>0.34</v>
      </c>
    </row>
    <row r="7" spans="2:6" ht="12.75">
      <c r="B7" t="s">
        <v>7</v>
      </c>
      <c r="C7" s="8">
        <f>($C4*$C5)</f>
        <v>1600000</v>
      </c>
      <c r="D7" s="8"/>
      <c r="E7" s="8"/>
      <c r="F7" s="8"/>
    </row>
    <row r="8" spans="2:6" ht="12.75">
      <c r="B8" s="9"/>
      <c r="C8" s="10"/>
      <c r="D8" s="10"/>
      <c r="E8" s="10"/>
      <c r="F8" s="10"/>
    </row>
    <row r="9" spans="2:7" ht="12.75">
      <c r="B9" s="3" t="s">
        <v>8</v>
      </c>
      <c r="C9" s="5">
        <f>((100-G4)/100*C7)*$C6</f>
        <v>108800.00000000001</v>
      </c>
      <c r="D9" t="s">
        <v>15</v>
      </c>
      <c r="E9" s="5"/>
      <c r="F9" s="5"/>
      <c r="G9" s="17">
        <v>0.125</v>
      </c>
    </row>
    <row r="10" spans="2:7" ht="12.75">
      <c r="B10" s="4" t="s">
        <v>9</v>
      </c>
      <c r="C10" s="5">
        <f>((100-G5)/100*C7)*$C6</f>
        <v>81600</v>
      </c>
      <c r="D10" t="s">
        <v>10</v>
      </c>
      <c r="E10" s="5"/>
      <c r="F10" s="5"/>
      <c r="G10" s="1">
        <f>(C11*4)/G9</f>
        <v>6092800</v>
      </c>
    </row>
    <row r="11" spans="2:6" ht="12.75">
      <c r="B11" s="4" t="s">
        <v>14</v>
      </c>
      <c r="C11" s="7">
        <f>C9+C10</f>
        <v>190400</v>
      </c>
      <c r="D11" s="12">
        <f>C11</f>
        <v>190400</v>
      </c>
      <c r="E11" s="12">
        <f>D11</f>
        <v>190400</v>
      </c>
      <c r="F11" s="12">
        <f>E11</f>
        <v>190400</v>
      </c>
    </row>
    <row r="12" ht="12.75">
      <c r="F12" s="6"/>
    </row>
    <row r="14" spans="3:6" ht="12.75">
      <c r="C14" s="1"/>
      <c r="D14" s="1"/>
      <c r="E14" s="1"/>
      <c r="F14" s="1"/>
    </row>
    <row r="35" ht="12.75">
      <c r="A35" s="26"/>
    </row>
    <row r="38" ht="12.75" customHeight="1">
      <c r="B38" s="28" t="s">
        <v>19</v>
      </c>
    </row>
    <row r="39" spans="2:7" ht="6.75" customHeight="1">
      <c r="B39" s="29"/>
      <c r="C39" s="18"/>
      <c r="D39" s="18"/>
      <c r="E39" s="18"/>
      <c r="F39" s="18"/>
      <c r="G39" s="18"/>
    </row>
    <row r="40" spans="2:7" ht="12.75" customHeight="1">
      <c r="B40" s="19" t="s">
        <v>6</v>
      </c>
      <c r="C40" s="25">
        <f>IF(G4&lt;77.1,G4*1.0605,G4*(1+(((98-G4)/4)/100)))</f>
        <v>83.6</v>
      </c>
      <c r="D40" s="25">
        <f>IF(G4&lt;77.1,C40*1.0605,C40*(1+(((98-G4)/4)/100)))</f>
        <v>87.362</v>
      </c>
      <c r="E40" s="25">
        <f>IF(G4&lt;77.1,D40*1.0605,D40*(1+(((98-G4)/4)/100)))</f>
        <v>91.29328999999998</v>
      </c>
      <c r="F40" s="25">
        <f>IF(G4&lt;77.1,E40*1.0605,E40*(1+(((98-G4)/4)/100)))</f>
        <v>95.40148804999998</v>
      </c>
      <c r="G40" s="19"/>
    </row>
    <row r="41" spans="2:7" ht="12.75">
      <c r="B41" s="20" t="s">
        <v>11</v>
      </c>
      <c r="C41" s="25">
        <f>IF(G5&lt;77.1,G5*1.0605,G5*(1+(((98-G5)/4)/100)))</f>
        <v>87.7625</v>
      </c>
      <c r="D41" s="25">
        <f>IF(G5&lt;77.1,C41*1.0605,C41*(1+(((98-G5)/4)/100)))</f>
        <v>90.61478125000001</v>
      </c>
      <c r="E41" s="25">
        <f>IF(G5&lt;77.1,D41*1.0605,D41*(1+(((98-G5)/4)/100)))</f>
        <v>93.559761640625</v>
      </c>
      <c r="F41" s="25">
        <f>IF(G5&lt;77.1,E41*1.0605,E41*(1+(((98-G5)/4)/100)))</f>
        <v>96.60045389394531</v>
      </c>
      <c r="G41" s="19"/>
    </row>
    <row r="42" spans="2:7" ht="6.75" customHeight="1">
      <c r="B42" s="20"/>
      <c r="C42" s="21"/>
      <c r="D42" s="21"/>
      <c r="E42" s="21"/>
      <c r="F42" s="21"/>
      <c r="G42" s="19"/>
    </row>
    <row r="43" spans="2:7" ht="12.75">
      <c r="B43" s="22" t="s">
        <v>3</v>
      </c>
      <c r="C43" s="23">
        <f aca="true" t="shared" si="0" ref="C43:F44">(((100-C40)/100)*$C$7)*$C$6</f>
        <v>89216.00000000004</v>
      </c>
      <c r="D43" s="23">
        <f t="shared" si="0"/>
        <v>68750.72000000003</v>
      </c>
      <c r="E43" s="23">
        <f t="shared" si="0"/>
        <v>47364.502400000085</v>
      </c>
      <c r="F43" s="23">
        <f t="shared" si="0"/>
        <v>25015.905008000092</v>
      </c>
      <c r="G43" s="19"/>
    </row>
    <row r="44" spans="2:7" ht="12.75">
      <c r="B44" s="24" t="s">
        <v>2</v>
      </c>
      <c r="C44" s="23">
        <f t="shared" si="0"/>
        <v>66571.99999999999</v>
      </c>
      <c r="D44" s="23">
        <f t="shared" si="0"/>
        <v>51055.58999999997</v>
      </c>
      <c r="E44" s="23">
        <f t="shared" si="0"/>
        <v>35034.89667500001</v>
      </c>
      <c r="F44" s="23">
        <f t="shared" si="0"/>
        <v>18493.53081693749</v>
      </c>
      <c r="G44" s="19"/>
    </row>
    <row r="45" spans="2:7" ht="12.75">
      <c r="B45" s="24" t="s">
        <v>5</v>
      </c>
      <c r="C45" s="23">
        <f>C43+C44</f>
        <v>155788.00000000003</v>
      </c>
      <c r="D45" s="23">
        <f>D43+D44</f>
        <v>119806.31</v>
      </c>
      <c r="E45" s="23">
        <f>E43+E44</f>
        <v>82399.3990750001</v>
      </c>
      <c r="F45" s="23">
        <f>F43+F44</f>
        <v>43509.43582493758</v>
      </c>
      <c r="G45" s="19"/>
    </row>
    <row r="46" spans="2:7" ht="12.75">
      <c r="B46" s="24" t="s">
        <v>12</v>
      </c>
      <c r="C46" s="23">
        <f>($C$11-C45)-($G$1/4)</f>
        <v>9611.99999999997</v>
      </c>
      <c r="D46" s="23">
        <f>($C$11-D45)-($G$1/4)</f>
        <v>45593.69</v>
      </c>
      <c r="E46" s="23">
        <f>($C$11-E45)-($G$1/4)</f>
        <v>83000.6009249999</v>
      </c>
      <c r="F46" s="23">
        <f>($C$11-F45)-($G$1/4)</f>
        <v>121890.5641750624</v>
      </c>
      <c r="G46" s="19"/>
    </row>
    <row r="47" spans="2:7" ht="12.75">
      <c r="B47" s="24" t="s">
        <v>13</v>
      </c>
      <c r="C47" s="23">
        <f>C46</f>
        <v>9611.99999999997</v>
      </c>
      <c r="D47" s="23">
        <f>C47+D46</f>
        <v>55205.68999999997</v>
      </c>
      <c r="E47" s="23">
        <f>D47+E46</f>
        <v>138206.29092499986</v>
      </c>
      <c r="F47" s="23">
        <f>E47+F46</f>
        <v>260096.85510006227</v>
      </c>
      <c r="G47" s="19"/>
    </row>
    <row r="48" spans="2:7" ht="12.75">
      <c r="B48" s="18"/>
      <c r="C48" s="18"/>
      <c r="D48" s="18"/>
      <c r="E48" s="18"/>
      <c r="F48" s="18"/>
      <c r="G48" s="18"/>
    </row>
    <row r="50" spans="3:6" ht="12.75">
      <c r="C50" s="11"/>
      <c r="D50" s="11"/>
      <c r="E50" s="11"/>
      <c r="F50" s="11"/>
    </row>
    <row r="51" spans="3:6" ht="12.75">
      <c r="C51" s="11"/>
      <c r="D51" s="11"/>
      <c r="E51" s="11"/>
      <c r="F51" s="11"/>
    </row>
    <row r="92" spans="3:6" ht="12.75">
      <c r="C92" s="1"/>
      <c r="D92" s="1"/>
      <c r="E92" s="1"/>
      <c r="F92" s="1"/>
    </row>
  </sheetData>
  <sheetProtection password="CCAC" sheet="1" objects="1" scenarios="1"/>
  <printOptions/>
  <pageMargins left="1" right="0.75" top="0.75" bottom="0.75" header="0.5" footer="0.5"/>
  <pageSetup fitToHeight="1" fitToWidth="1" horizontalDpi="600" verticalDpi="600" orientation="landscape"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Lyons Information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 Lyons</dc:creator>
  <cp:keywords/>
  <dc:description/>
  <cp:lastModifiedBy>Ed Lyons</cp:lastModifiedBy>
  <cp:lastPrinted>2004-06-10T13:21:17Z</cp:lastPrinted>
  <dcterms:created xsi:type="dcterms:W3CDTF">2002-05-28T16:52:08Z</dcterms:created>
  <dcterms:modified xsi:type="dcterms:W3CDTF">2005-05-11T17:18:16Z</dcterms:modified>
  <cp:category/>
  <cp:version/>
  <cp:contentType/>
  <cp:contentStatus/>
</cp:coreProperties>
</file>